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f256ca52762016f8/Attachments/Desktop/"/>
    </mc:Choice>
  </mc:AlternateContent>
  <xr:revisionPtr revIDLastSave="0" documentId="8_{E9A7561E-56C6-4E53-BB6A-E888FDB97B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-Biruni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8" i="1"/>
  <c r="D11" i="1" l="1"/>
  <c r="D10" i="1"/>
  <c r="C5" i="1"/>
  <c r="G11" i="1"/>
  <c r="H25" i="1"/>
  <c r="H23" i="1" l="1"/>
  <c r="H15" i="1"/>
  <c r="H16" i="1"/>
  <c r="C6" i="1"/>
  <c r="C12" i="1" s="1"/>
  <c r="C16" i="1" l="1"/>
  <c r="C18" i="1" s="1"/>
  <c r="D12" i="1"/>
  <c r="H17" i="1"/>
  <c r="H18" i="1" s="1"/>
  <c r="H19" i="1" s="1"/>
  <c r="H24" i="1" s="1"/>
</calcChain>
</file>

<file path=xl/sharedStrings.xml><?xml version="1.0" encoding="utf-8"?>
<sst xmlns="http://schemas.openxmlformats.org/spreadsheetml/2006/main" count="45" uniqueCount="32">
  <si>
    <t>Item</t>
  </si>
  <si>
    <t>Value</t>
  </si>
  <si>
    <t>Dip Angle α (degrees)</t>
  </si>
  <si>
    <t>cos(α)</t>
  </si>
  <si>
    <t>Earth Radius R (km)</t>
  </si>
  <si>
    <t>km</t>
  </si>
  <si>
    <t>degrees</t>
  </si>
  <si>
    <t>cos</t>
  </si>
  <si>
    <t>%</t>
  </si>
  <si>
    <t xml:space="preserve">Accuracy </t>
  </si>
  <si>
    <t>ht</t>
  </si>
  <si>
    <t>angle dip (0)</t>
  </si>
  <si>
    <t>earth radius</t>
  </si>
  <si>
    <t>ht+earth RD</t>
  </si>
  <si>
    <t>dip angle (0)</t>
  </si>
  <si>
    <t xml:space="preserve"> </t>
  </si>
  <si>
    <t xml:space="preserve">earth radius </t>
  </si>
  <si>
    <t>Al-Biruni method radius</t>
  </si>
  <si>
    <t>Modern science radius</t>
  </si>
  <si>
    <t xml:space="preserve">                  conversation</t>
  </si>
  <si>
    <t>Radius</t>
  </si>
  <si>
    <t>Circumferenc</t>
  </si>
  <si>
    <t>Our radius</t>
  </si>
  <si>
    <t>Diffrence in percentage</t>
  </si>
  <si>
    <t>Miles</t>
  </si>
  <si>
    <t>Ft</t>
  </si>
  <si>
    <t>Km</t>
  </si>
  <si>
    <t>Ht</t>
  </si>
  <si>
    <t xml:space="preserve">          To find the dip angle to horizon</t>
  </si>
  <si>
    <t xml:space="preserve">          Find the ht of the view to horizon</t>
  </si>
  <si>
    <t>Mountain Height (km)</t>
  </si>
  <si>
    <t xml:space="preserve">                     Modern radius - Our radius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</si>
</sst>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b/>
      <sz val="16"/>
      <name val="Comic Sans MS"/>
      <family val="4"/>
    </font>
    <font>
      <b/>
      <sz val="16"/>
      <color theme="1"/>
      <name val="Comic Sans MS"/>
      <family val="4"/>
    </font>
    <font>
      <sz val="16"/>
      <color theme="1"/>
      <name val="Comic Sans MS"/>
      <family val="4"/>
    </font>
    <font>
      <sz val="16"/>
      <color rgb="FFFF000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4" fillId="2" borderId="7" xfId="0" applyNumberFormat="1" applyFont="1" applyFill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164" fontId="2" fillId="0" borderId="7" xfId="0" applyNumberFormat="1" applyFont="1" applyBorder="1" applyProtection="1">
      <protection locked="0"/>
    </xf>
    <xf numFmtId="164" fontId="4" fillId="2" borderId="8" xfId="0" applyNumberFormat="1" applyFont="1" applyFill="1" applyBorder="1" applyProtection="1">
      <protection locked="0"/>
    </xf>
    <xf numFmtId="164" fontId="2" fillId="0" borderId="8" xfId="0" applyNumberFormat="1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164" fontId="4" fillId="2" borderId="1" xfId="0" applyNumberFormat="1" applyFont="1" applyFill="1" applyBorder="1" applyProtection="1"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Protection="1">
      <protection locked="0"/>
    </xf>
    <xf numFmtId="164" fontId="4" fillId="2" borderId="13" xfId="0" applyNumberFormat="1" applyFont="1" applyFill="1" applyBorder="1" applyProtection="1">
      <protection locked="0"/>
    </xf>
    <xf numFmtId="164" fontId="2" fillId="0" borderId="14" xfId="0" applyNumberFormat="1" applyFont="1" applyBorder="1" applyProtection="1">
      <protection locked="0"/>
    </xf>
    <xf numFmtId="164" fontId="2" fillId="0" borderId="15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2" fillId="0" borderId="16" xfId="0" applyNumberFormat="1" applyFont="1" applyBorder="1"/>
    <xf numFmtId="164" fontId="2" fillId="0" borderId="18" xfId="0" applyNumberFormat="1" applyFont="1" applyBorder="1" applyProtection="1">
      <protection locked="0"/>
    </xf>
    <xf numFmtId="164" fontId="2" fillId="0" borderId="13" xfId="0" applyNumberFormat="1" applyFont="1" applyBorder="1"/>
    <xf numFmtId="164" fontId="2" fillId="0" borderId="6" xfId="0" applyNumberFormat="1" applyFont="1" applyBorder="1" applyProtection="1">
      <protection locked="0"/>
    </xf>
    <xf numFmtId="164" fontId="2" fillId="0" borderId="14" xfId="0" applyNumberFormat="1" applyFont="1" applyBorder="1" applyAlignment="1" applyProtection="1">
      <alignment horizontal="center"/>
      <protection locked="0"/>
    </xf>
    <xf numFmtId="164" fontId="2" fillId="0" borderId="15" xfId="0" applyNumberFormat="1" applyFont="1" applyBorder="1" applyProtection="1"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/>
    <xf numFmtId="164" fontId="2" fillId="0" borderId="20" xfId="0" applyNumberFormat="1" applyFont="1" applyBorder="1" applyProtection="1">
      <protection locked="0"/>
    </xf>
    <xf numFmtId="164" fontId="2" fillId="0" borderId="21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4" fontId="2" fillId="0" borderId="22" xfId="0" applyNumberFormat="1" applyFont="1" applyBorder="1" applyProtection="1">
      <protection locked="0"/>
    </xf>
    <xf numFmtId="164" fontId="2" fillId="0" borderId="22" xfId="0" applyNumberFormat="1" applyFont="1" applyBorder="1" applyAlignment="1" applyProtection="1">
      <alignment horizontal="center"/>
      <protection locked="0"/>
    </xf>
    <xf numFmtId="164" fontId="2" fillId="0" borderId="23" xfId="0" applyNumberFormat="1" applyFont="1" applyBorder="1" applyProtection="1">
      <protection locked="0"/>
    </xf>
    <xf numFmtId="164" fontId="2" fillId="0" borderId="24" xfId="0" applyNumberFormat="1" applyFont="1" applyBorder="1" applyProtection="1">
      <protection locked="0"/>
    </xf>
    <xf numFmtId="164" fontId="2" fillId="0" borderId="25" xfId="0" applyNumberFormat="1" applyFont="1" applyBorder="1" applyProtection="1">
      <protection locked="0"/>
    </xf>
    <xf numFmtId="164" fontId="2" fillId="0" borderId="26" xfId="0" applyNumberFormat="1" applyFont="1" applyBorder="1" applyProtection="1">
      <protection locked="0"/>
    </xf>
    <xf numFmtId="164" fontId="2" fillId="0" borderId="26" xfId="0" applyNumberFormat="1" applyFont="1" applyBorder="1" applyAlignment="1" applyProtection="1">
      <alignment horizontal="center"/>
      <protection locked="0"/>
    </xf>
    <xf numFmtId="164" fontId="2" fillId="0" borderId="27" xfId="0" applyNumberFormat="1" applyFont="1" applyBorder="1" applyProtection="1"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/>
    <xf numFmtId="164" fontId="3" fillId="0" borderId="16" xfId="0" applyNumberFormat="1" applyFont="1" applyBorder="1"/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>
      <alignment horizont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Protection="1">
      <protection locked="0"/>
    </xf>
    <xf numFmtId="164" fontId="3" fillId="0" borderId="13" xfId="0" applyNumberFormat="1" applyFont="1" applyBorder="1"/>
    <xf numFmtId="164" fontId="2" fillId="0" borderId="13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Border="1" applyAlignment="1" applyProtection="1">
      <alignment vertical="center" wrapText="1"/>
      <protection locked="0"/>
    </xf>
    <xf numFmtId="164" fontId="2" fillId="0" borderId="2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5"/>
  <sheetViews>
    <sheetView tabSelected="1" zoomScale="91" zoomScaleNormal="91" workbookViewId="0">
      <selection activeCell="C2" sqref="C2"/>
    </sheetView>
  </sheetViews>
  <sheetFormatPr defaultRowHeight="24.75" x14ac:dyDescent="0.5"/>
  <cols>
    <col min="1" max="1" width="9.140625" style="1"/>
    <col min="2" max="2" width="43.42578125" style="1" customWidth="1"/>
    <col min="3" max="3" width="24.7109375" style="1" customWidth="1"/>
    <col min="4" max="4" width="20.7109375" style="2" customWidth="1"/>
    <col min="5" max="5" width="9.140625" style="1"/>
    <col min="6" max="6" width="5.85546875" style="1" customWidth="1"/>
    <col min="7" max="7" width="28" style="1" customWidth="1"/>
    <col min="8" max="8" width="26" style="1" customWidth="1"/>
    <col min="9" max="9" width="18.85546875" style="1" customWidth="1"/>
    <col min="10" max="16384" width="9.140625" style="1"/>
  </cols>
  <sheetData>
    <row r="1" spans="2:9" ht="25.5" thickBot="1" x14ac:dyDescent="0.55000000000000004"/>
    <row r="2" spans="2:9" ht="25.5" thickBot="1" x14ac:dyDescent="0.55000000000000004">
      <c r="B2" s="15" t="s">
        <v>0</v>
      </c>
      <c r="C2" s="16" t="s">
        <v>1</v>
      </c>
      <c r="D2" s="35"/>
      <c r="E2" s="23"/>
      <c r="G2" s="3" t="s">
        <v>19</v>
      </c>
      <c r="H2" s="4"/>
    </row>
    <row r="3" spans="2:9" ht="25.5" thickBot="1" x14ac:dyDescent="0.55000000000000004">
      <c r="B3" s="17" t="s">
        <v>30</v>
      </c>
      <c r="C3" s="18">
        <v>4.83</v>
      </c>
      <c r="D3" s="6" t="s">
        <v>5</v>
      </c>
      <c r="E3" s="36"/>
    </row>
    <row r="4" spans="2:9" x14ac:dyDescent="0.5">
      <c r="B4" s="19" t="s">
        <v>2</v>
      </c>
      <c r="C4" s="14">
        <v>2.2999999999999998</v>
      </c>
      <c r="D4" s="20" t="s">
        <v>6</v>
      </c>
      <c r="E4" s="36"/>
      <c r="G4" s="5" t="s">
        <v>24</v>
      </c>
      <c r="H4" s="6" t="s">
        <v>25</v>
      </c>
    </row>
    <row r="5" spans="2:9" ht="25.5" thickBot="1" x14ac:dyDescent="0.55000000000000004">
      <c r="B5" s="19" t="s">
        <v>3</v>
      </c>
      <c r="C5" s="44">
        <f>COS(RADIANS(C4))</f>
        <v>0.99919439511444597</v>
      </c>
      <c r="D5" s="20" t="s">
        <v>7</v>
      </c>
      <c r="E5" s="36"/>
      <c r="G5" s="7">
        <v>3</v>
      </c>
      <c r="H5" s="11">
        <f>SUM(G5*5280)</f>
        <v>15840</v>
      </c>
    </row>
    <row r="6" spans="2:9" ht="25.5" thickBot="1" x14ac:dyDescent="0.55000000000000004">
      <c r="B6" s="9" t="s">
        <v>4</v>
      </c>
      <c r="C6" s="45">
        <f>(C3*C5)/(1-C5)</f>
        <v>5990.6649214071485</v>
      </c>
      <c r="D6" s="21" t="s">
        <v>5</v>
      </c>
      <c r="E6" s="36"/>
    </row>
    <row r="7" spans="2:9" x14ac:dyDescent="0.5">
      <c r="B7" s="37"/>
      <c r="E7" s="36"/>
      <c r="G7" s="5" t="s">
        <v>25</v>
      </c>
      <c r="H7" s="6" t="s">
        <v>26</v>
      </c>
    </row>
    <row r="8" spans="2:9" ht="25.5" thickBot="1" x14ac:dyDescent="0.55000000000000004">
      <c r="B8" s="37"/>
      <c r="E8" s="36"/>
      <c r="G8" s="7">
        <v>15840</v>
      </c>
      <c r="H8" s="11">
        <f>SUM(G8*0.0003048)</f>
        <v>4.8280319999999994</v>
      </c>
    </row>
    <row r="9" spans="2:9" ht="25.5" thickBot="1" x14ac:dyDescent="0.55000000000000004">
      <c r="B9" s="37"/>
      <c r="C9" s="42" t="s">
        <v>20</v>
      </c>
      <c r="D9" s="43" t="s">
        <v>21</v>
      </c>
      <c r="E9" s="36"/>
    </row>
    <row r="10" spans="2:9" x14ac:dyDescent="0.5">
      <c r="B10" s="54" t="s">
        <v>18</v>
      </c>
      <c r="C10" s="46">
        <v>6371</v>
      </c>
      <c r="D10" s="47">
        <f>SUM(2*3.1416*C10)</f>
        <v>40030.267200000002</v>
      </c>
      <c r="E10" s="36" t="s">
        <v>5</v>
      </c>
      <c r="G10" s="5" t="s">
        <v>25</v>
      </c>
      <c r="H10" s="6" t="s">
        <v>26</v>
      </c>
    </row>
    <row r="11" spans="2:9" ht="25.5" thickBot="1" x14ac:dyDescent="0.55000000000000004">
      <c r="B11" s="54" t="s">
        <v>17</v>
      </c>
      <c r="C11" s="48">
        <v>6357</v>
      </c>
      <c r="D11" s="49">
        <f t="shared" ref="D11:D12" si="0">SUM(2*3.1416*C11)</f>
        <v>39942.3024</v>
      </c>
      <c r="E11" s="36" t="s">
        <v>5</v>
      </c>
      <c r="G11" s="12">
        <f>SUM(H11*3280.84)</f>
        <v>5282.1524000000009</v>
      </c>
      <c r="H11" s="10">
        <v>1.61</v>
      </c>
    </row>
    <row r="12" spans="2:9" x14ac:dyDescent="0.5">
      <c r="B12" s="19" t="s">
        <v>22</v>
      </c>
      <c r="C12" s="50">
        <f>C6</f>
        <v>5990.6649214071485</v>
      </c>
      <c r="D12" s="49">
        <f t="shared" si="0"/>
        <v>37640.545834185396</v>
      </c>
      <c r="E12" s="36" t="s">
        <v>5</v>
      </c>
    </row>
    <row r="13" spans="2:9" ht="25.5" thickBot="1" x14ac:dyDescent="0.55000000000000004">
      <c r="B13" s="38"/>
      <c r="C13" s="39"/>
      <c r="D13" s="40"/>
      <c r="E13" s="41"/>
    </row>
    <row r="14" spans="2:9" ht="25.5" thickBot="1" x14ac:dyDescent="0.55000000000000004">
      <c r="G14" s="3" t="s">
        <v>28</v>
      </c>
      <c r="H14" s="32"/>
      <c r="I14" s="4"/>
    </row>
    <row r="15" spans="2:9" ht="25.5" thickBot="1" x14ac:dyDescent="0.55000000000000004">
      <c r="B15" s="3" t="s">
        <v>31</v>
      </c>
      <c r="C15" s="55"/>
      <c r="D15" s="55"/>
      <c r="E15" s="4"/>
      <c r="G15" s="29" t="s">
        <v>10</v>
      </c>
      <c r="H15" s="30">
        <f>C3</f>
        <v>4.83</v>
      </c>
      <c r="I15" s="31" t="s">
        <v>5</v>
      </c>
    </row>
    <row r="16" spans="2:9" x14ac:dyDescent="0.5">
      <c r="B16" s="17" t="s">
        <v>23</v>
      </c>
      <c r="C16" s="52">
        <f>SUM(C10-C12)/C12*100</f>
        <v>6.3487957277289091</v>
      </c>
      <c r="D16" s="53" t="s">
        <v>8</v>
      </c>
      <c r="E16" s="23"/>
      <c r="G16" s="26" t="s">
        <v>12</v>
      </c>
      <c r="H16" s="13">
        <f>C10</f>
        <v>6371</v>
      </c>
      <c r="I16" s="27" t="s">
        <v>5</v>
      </c>
    </row>
    <row r="17" spans="2:12" x14ac:dyDescent="0.5">
      <c r="B17" s="37"/>
      <c r="C17" s="51"/>
      <c r="E17" s="36"/>
      <c r="G17" s="26" t="s">
        <v>13</v>
      </c>
      <c r="H17" s="13">
        <f>SUM(H16+H15)</f>
        <v>6375.83</v>
      </c>
      <c r="I17" s="27" t="s">
        <v>5</v>
      </c>
    </row>
    <row r="18" spans="2:12" x14ac:dyDescent="0.5">
      <c r="B18" s="19" t="s">
        <v>9</v>
      </c>
      <c r="C18" s="44">
        <f>SUM(100-C16)</f>
        <v>93.651204272271087</v>
      </c>
      <c r="E18" s="36"/>
      <c r="G18" s="26" t="s">
        <v>7</v>
      </c>
      <c r="H18" s="13">
        <f>SUM(H16/H17)</f>
        <v>0.9992424515710111</v>
      </c>
      <c r="I18" s="27"/>
    </row>
    <row r="19" spans="2:12" ht="25.5" thickBot="1" x14ac:dyDescent="0.55000000000000004">
      <c r="B19" s="38"/>
      <c r="C19" s="39"/>
      <c r="D19" s="40"/>
      <c r="E19" s="41"/>
      <c r="G19" s="28" t="s">
        <v>14</v>
      </c>
      <c r="H19" s="22">
        <f>DEGREES(ACOS(H18))</f>
        <v>2.2303357800338119</v>
      </c>
      <c r="I19" s="8"/>
    </row>
    <row r="20" spans="2:12" x14ac:dyDescent="0.5">
      <c r="L20" s="1" t="s">
        <v>15</v>
      </c>
    </row>
    <row r="21" spans="2:12" ht="25.5" thickBot="1" x14ac:dyDescent="0.55000000000000004"/>
    <row r="22" spans="2:12" ht="25.5" thickBot="1" x14ac:dyDescent="0.55000000000000004">
      <c r="G22" s="33" t="s">
        <v>29</v>
      </c>
      <c r="H22" s="34"/>
      <c r="I22" s="23"/>
    </row>
    <row r="23" spans="2:12" x14ac:dyDescent="0.5">
      <c r="G23" s="5" t="s">
        <v>16</v>
      </c>
      <c r="H23" s="24">
        <f>C10</f>
        <v>6371</v>
      </c>
      <c r="I23" s="25" t="s">
        <v>5</v>
      </c>
    </row>
    <row r="24" spans="2:12" x14ac:dyDescent="0.5">
      <c r="G24" s="26" t="s">
        <v>11</v>
      </c>
      <c r="H24" s="13">
        <f>H19</f>
        <v>2.2303357800338119</v>
      </c>
      <c r="I24" s="27"/>
    </row>
    <row r="25" spans="2:12" ht="25.5" thickBot="1" x14ac:dyDescent="0.55000000000000004">
      <c r="G25" s="28" t="s">
        <v>27</v>
      </c>
      <c r="H25" s="22">
        <f>C10*(1/COS(RADIANS(C4))-1)</f>
        <v>5.1366468336486379</v>
      </c>
      <c r="I25" s="8" t="s">
        <v>5</v>
      </c>
    </row>
  </sheetData>
  <pageMargins left="0.75" right="0.75" top="1" bottom="1" header="0.5" footer="0.5"/>
  <pageSetup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Al-Biruni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Laila Nasheeba</cp:lastModifiedBy>
  <cp:lastPrinted>2026-06-01T03:40:45Z</cp:lastPrinted>
  <dcterms:created xsi:type="dcterms:W3CDTF">2026-05-31T16:46:48Z</dcterms:created>
  <dcterms:modified xsi:type="dcterms:W3CDTF">2026-06-05T19:35:50Z</dcterms:modified>
</cp:coreProperties>
</file>